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<sst xmlns="http://schemas.openxmlformats.org/spreadsheetml/2006/main" count="162" uniqueCount="112">
  <si>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</si>
  <si>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</si>
  <si>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</si>
  <si>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</si>
  <si>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</si>
  <si>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</si>
  <si>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</si>
  <si>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</si>
  <si>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</si>
  <si>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</si>
  <si>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</si>
  <si>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</si>
  <si>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</si>
  <si>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</si>
  <si>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</si>
  <si>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</si>
  <si>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</si>
  <si>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</si>
  <si>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</si>
  <si>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</si>
  <si>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</si>
  <si>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</si>
  <si>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</si>
  <si>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</si>
  <si>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</si>
  <si>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</si>
  <si>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</si>
  <si>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</si>
  <si>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</si>
  <si>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</si>
  <si>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</si>
  <si>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</si>
  <si>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</si>
  <si>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</si>
  <si>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</si>
  <si>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</si>
  <si>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</si>
  <si>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</si>
  <si>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</si>
  <si>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</si>
  <si>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</si>
  <si>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</si>
  <si>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</si>
  <si>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</si>
  <si>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</si>
  <si>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</si>
  <si>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</si>
  <si>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</si>
  <si>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</si>
  <si>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</si>
  <si>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</si>
  <si>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</si>
  <si>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</si>
  <si>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</si>
  <si>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</si>
  <si>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</si>
  <si>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</si>
  <si>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</si>
  <si>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</si>
  <si>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</si>
  <si>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</si>
  <si>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</si>
  <si>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</si>
  <si>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</si>
  <si>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</si>
  <si>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</si>
  <si>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</si>
  <si>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</si>
  <si>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</si>
  <si>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</si>
  <si>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</si>
  <si>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</si>
  <si>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</si>
  <si>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</si>
  <si>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</si>
  <si>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</si>
  <si>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</si>
  <si>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</si>
  <si>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</si>
  <si>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</si>
  <si>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</si>
  <si>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</si>
  <si>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</si>
  <si>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</si>
  <si>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</si>
  <si>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</si>
  <si>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</si>
  <si>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</si>
  <si>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</si>
  <si>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</si>
  <si>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</si>
  <si>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</si>
  <si>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</si>
  <si>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</si>
  <si>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</si>
  <si>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</si>
  <si>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</si>
  <si>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</si>
  <si>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</si>
  <si>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</si>
  <si>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</si>
  <si>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</si>
  <si>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</si>
  <si>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</si>
  <si>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</si>
  <si>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</si>
  <si>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</si>
  <si>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</si>
  <si>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</si>
  <si>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</si>
  <si>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</si>
  <si>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Аналіз використання коштів міського бюджету за 2017 рік станом на 17.01.2017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</si>
</sst>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8741013"/>
        <c:axId val="58907070"/>
      </c:bar3D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07070"/>
        <c:crosses val="autoZero"/>
        <c:auto val="1"/>
        <c:lblOffset val="100"/>
        <c:tickLblSkip val="1"/>
        <c:noMultiLvlLbl val="0"/>
      </c:catAx>
      <c:valAx>
        <c:axId val="5890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1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60401583"/>
        <c:axId val="6743336"/>
      </c:bar3D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43336"/>
        <c:crosses val="autoZero"/>
        <c:auto val="1"/>
        <c:lblOffset val="100"/>
        <c:tickLblSkip val="1"/>
        <c:noMultiLvlLbl val="0"/>
      </c:catAx>
      <c:valAx>
        <c:axId val="674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1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60690025"/>
        <c:axId val="9339314"/>
      </c:bar3D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6944963"/>
        <c:axId val="18286940"/>
      </c:bar3D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30364733"/>
        <c:axId val="4847142"/>
      </c:bar3D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7142"/>
        <c:crosses val="autoZero"/>
        <c:auto val="1"/>
        <c:lblOffset val="100"/>
        <c:tickLblSkip val="2"/>
        <c:noMultiLvlLbl val="0"/>
      </c:catAx>
      <c:valAx>
        <c:axId val="484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43624279"/>
        <c:axId val="57074192"/>
      </c:bar3D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3905681"/>
        <c:axId val="59606810"/>
      </c:bar3D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6699243"/>
        <c:axId val="63422276"/>
      </c:bar3D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33929573"/>
        <c:axId val="36930702"/>
      </c:bar3D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44</v>
      </c>
      <c r="B3" s="130" t="s">
        <v>108</v>
      </c>
      <c r="C3" s="130" t="s">
        <v>99</v>
      </c>
      <c r="D3" s="130" t="s">
        <v>23</v>
      </c>
      <c r="E3" s="130" t="s">
        <v>22</v>
      </c>
      <c r="F3" s="130" t="s">
        <v>109</v>
      </c>
      <c r="G3" s="130" t="s">
        <v>101</v>
      </c>
      <c r="H3" s="130" t="s">
        <v>110</v>
      </c>
      <c r="I3" s="130" t="s">
        <v>100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28</v>
      </c>
      <c r="B6" s="45">
        <f>61978.3-63.5-56.8-48.8</f>
        <v>61809.2</v>
      </c>
      <c r="C6" s="46">
        <f>625865.1-190.4-316.9</f>
        <v>625357.7999999999</v>
      </c>
      <c r="D6" s="47"/>
      <c r="E6" s="3">
        <f>D6/D150*100</f>
        <v>0</v>
      </c>
      <c r="F6" s="3">
        <f>D6/B6*100</f>
        <v>0</v>
      </c>
      <c r="G6" s="3">
        <f aca="true" t="shared" si="0" ref="G6:G43">D6/C6*100</f>
        <v>0</v>
      </c>
      <c r="H6" s="47">
        <f>B6-D6</f>
        <v>61809.2</v>
      </c>
      <c r="I6" s="47">
        <f aca="true" t="shared" si="1" ref="I6:I43">C6-D6</f>
        <v>625357.7999999999</v>
      </c>
    </row>
    <row r="7" spans="1:9" s="37" customFormat="1" ht="18.75">
      <c r="A7" s="104" t="s">
        <v>87</v>
      </c>
      <c r="B7" s="97">
        <v>20273.8</v>
      </c>
      <c r="C7" s="94">
        <v>243287.4</v>
      </c>
      <c r="D7" s="105"/>
      <c r="E7" s="95" t="e">
        <f>D7/D6*100</f>
        <v>#DIV/0!</v>
      </c>
      <c r="F7" s="95">
        <f>D7/B7*100</f>
        <v>0</v>
      </c>
      <c r="G7" s="95">
        <f>D7/C7*100</f>
        <v>0</v>
      </c>
      <c r="H7" s="105">
        <f>B7-D7</f>
        <v>20273.8</v>
      </c>
      <c r="I7" s="105">
        <f t="shared" si="1"/>
        <v>243287.4</v>
      </c>
    </row>
    <row r="8" spans="1:9" ht="18">
      <c r="A8" s="23" t="s">
        <v>3</v>
      </c>
      <c r="B8" s="42">
        <v>39307.7</v>
      </c>
      <c r="C8" s="43">
        <v>487771.7</v>
      </c>
      <c r="D8" s="44"/>
      <c r="E8" s="1" t="e">
        <f>D8/D6*100</f>
        <v>#DIV/0!</v>
      </c>
      <c r="F8" s="1">
        <f>D8/B8*100</f>
        <v>0</v>
      </c>
      <c r="G8" s="1">
        <f t="shared" si="0"/>
        <v>0</v>
      </c>
      <c r="H8" s="44">
        <f>B8-D8</f>
        <v>39307.7</v>
      </c>
      <c r="I8" s="44">
        <f t="shared" si="1"/>
        <v>487771.7</v>
      </c>
    </row>
    <row r="9" spans="1:9" ht="18">
      <c r="A9" s="23" t="s">
        <v>2</v>
      </c>
      <c r="B9" s="42">
        <v>4.6</v>
      </c>
      <c r="C9" s="43">
        <v>92.5</v>
      </c>
      <c r="D9" s="44"/>
      <c r="E9" s="12" t="e">
        <f>D9/D6*100</f>
        <v>#DIV/0!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44">
        <f t="shared" si="2"/>
        <v>2224.2999999999997</v>
      </c>
      <c r="I10" s="44">
        <f t="shared" si="1"/>
        <v>27461.5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29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44">
        <f t="shared" si="2"/>
        <v>424.7000000000028</v>
      </c>
      <c r="I13" s="44">
        <f t="shared" si="1"/>
        <v>15086.199999999919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/>
      <c r="E18" s="3">
        <f>D18/D150*100</f>
        <v>0</v>
      </c>
      <c r="F18" s="3">
        <f>D18/B18*100</f>
        <v>0</v>
      </c>
      <c r="G18" s="3">
        <f t="shared" si="0"/>
        <v>0</v>
      </c>
      <c r="H18" s="47">
        <f>B18-D18</f>
        <v>33019.9</v>
      </c>
      <c r="I18" s="47">
        <f t="shared" si="1"/>
        <v>329127.1</v>
      </c>
    </row>
    <row r="19" spans="1:9" s="37" customFormat="1" ht="18.75">
      <c r="A19" s="104" t="s">
        <v>88</v>
      </c>
      <c r="B19" s="97">
        <v>19854.3</v>
      </c>
      <c r="C19" s="94">
        <v>238249.5</v>
      </c>
      <c r="D19" s="105"/>
      <c r="E19" s="95" t="e">
        <f>D19/D18*100</f>
        <v>#DIV/0!</v>
      </c>
      <c r="F19" s="95">
        <f t="shared" si="3"/>
        <v>0</v>
      </c>
      <c r="G19" s="95">
        <f t="shared" si="0"/>
        <v>0</v>
      </c>
      <c r="H19" s="105">
        <f t="shared" si="2"/>
        <v>19854.3</v>
      </c>
      <c r="I19" s="105">
        <f t="shared" si="1"/>
        <v>238249.5</v>
      </c>
    </row>
    <row r="20" spans="1:9" ht="18">
      <c r="A20" s="23" t="s">
        <v>5</v>
      </c>
      <c r="B20" s="42">
        <v>24010</v>
      </c>
      <c r="C20" s="43">
        <v>252460.8</v>
      </c>
      <c r="D20" s="44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44">
        <f t="shared" si="2"/>
        <v>24010</v>
      </c>
      <c r="I20" s="44">
        <f t="shared" si="1"/>
        <v>252460.8</v>
      </c>
    </row>
    <row r="21" spans="1:9" ht="18">
      <c r="A21" s="23" t="s">
        <v>2</v>
      </c>
      <c r="B21" s="42">
        <v>2491.5</v>
      </c>
      <c r="C21" s="43">
        <v>22232.7</v>
      </c>
      <c r="D21" s="44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44">
        <f t="shared" si="2"/>
        <v>2491.5</v>
      </c>
      <c r="I21" s="44">
        <f t="shared" si="1"/>
        <v>22232.7</v>
      </c>
    </row>
    <row r="22" spans="1:9" ht="18">
      <c r="A22" s="23" t="s">
        <v>1</v>
      </c>
      <c r="B22" s="42">
        <v>359.4</v>
      </c>
      <c r="C22" s="43">
        <v>4389.2</v>
      </c>
      <c r="D22" s="44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44">
        <f t="shared" si="2"/>
        <v>359.4</v>
      </c>
      <c r="I22" s="44">
        <f t="shared" si="1"/>
        <v>4389.2</v>
      </c>
    </row>
    <row r="23" spans="1:9" ht="18">
      <c r="A23" s="23" t="s">
        <v>0</v>
      </c>
      <c r="B23" s="42">
        <v>5190.6</v>
      </c>
      <c r="C23" s="43">
        <v>37430</v>
      </c>
      <c r="D23" s="44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44">
        <f t="shared" si="2"/>
        <v>5190.6</v>
      </c>
      <c r="I23" s="44">
        <f t="shared" si="1"/>
        <v>37430</v>
      </c>
    </row>
    <row r="24" spans="1:9" ht="18">
      <c r="A24" s="23" t="s">
        <v>14</v>
      </c>
      <c r="B24" s="42">
        <v>143.8</v>
      </c>
      <c r="C24" s="43">
        <v>1670.7</v>
      </c>
      <c r="D24" s="44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44">
        <f t="shared" si="2"/>
        <v>143.8</v>
      </c>
      <c r="I24" s="44">
        <f t="shared" si="1"/>
        <v>1670.7</v>
      </c>
    </row>
    <row r="25" spans="1:9" ht="18.75" thickBot="1">
      <c r="A25" s="23" t="s">
        <v>29</v>
      </c>
      <c r="B25" s="43">
        <f>B18-B20-B21-B22-B23-B24</f>
        <v>824.6000000000015</v>
      </c>
      <c r="C25" s="43">
        <f>C18-C20-C21-C22-C23-C24</f>
        <v>10943.699999999993</v>
      </c>
      <c r="D25" s="43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44">
        <f t="shared" si="2"/>
        <v>824.6000000000015</v>
      </c>
      <c r="I25" s="44">
        <f t="shared" si="1"/>
        <v>10943.699999999993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/>
      <c r="E33" s="3">
        <f>D33/D150*100</f>
        <v>0</v>
      </c>
      <c r="F33" s="3">
        <f>D33/B33*100</f>
        <v>0</v>
      </c>
      <c r="G33" s="3">
        <f t="shared" si="0"/>
        <v>0</v>
      </c>
      <c r="H33" s="47">
        <f t="shared" si="2"/>
        <v>4735.4</v>
      </c>
      <c r="I33" s="47">
        <f t="shared" si="1"/>
        <v>67303.3</v>
      </c>
    </row>
    <row r="34" spans="1:9" ht="18">
      <c r="A34" s="23" t="s">
        <v>3</v>
      </c>
      <c r="B34" s="42">
        <v>3618.4</v>
      </c>
      <c r="C34" s="43">
        <v>55535.9</v>
      </c>
      <c r="D34" s="44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44">
        <f t="shared" si="2"/>
        <v>3618.4</v>
      </c>
      <c r="I34" s="44">
        <f t="shared" si="1"/>
        <v>55535.9</v>
      </c>
    </row>
    <row r="35" spans="1:9" ht="18" hidden="1">
      <c r="A35" s="23" t="s">
        <v>1</v>
      </c>
      <c r="B35" s="42"/>
      <c r="C35" s="43"/>
      <c r="D35" s="44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 t="e">
        <f>D37/D33*100</f>
        <v>#DIV/0!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29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44">
        <f>B39-D39</f>
        <v>758.8999999999995</v>
      </c>
      <c r="I39" s="44">
        <f t="shared" si="1"/>
        <v>7885.200000000002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968.3</v>
      </c>
      <c r="C45" s="46">
        <v>11788</v>
      </c>
      <c r="D45" s="47"/>
      <c r="E45" s="3">
        <f>D45/D150*100</f>
        <v>0</v>
      </c>
      <c r="F45" s="3">
        <f>D45/B45*100</f>
        <v>0</v>
      </c>
      <c r="G45" s="3">
        <f aca="true" t="shared" si="4" ref="G45:G76">D45/C45*100</f>
        <v>0</v>
      </c>
      <c r="H45" s="47">
        <f>B45-D45</f>
        <v>968.3</v>
      </c>
      <c r="I45" s="47">
        <f aca="true" t="shared" si="5" ref="I45:I77">C45-D45</f>
        <v>11788</v>
      </c>
    </row>
    <row r="46" spans="1:9" ht="18">
      <c r="A46" s="23" t="s">
        <v>3</v>
      </c>
      <c r="B46" s="42">
        <v>815.3</v>
      </c>
      <c r="C46" s="43">
        <v>10529.7</v>
      </c>
      <c r="D46" s="44"/>
      <c r="E46" s="1" t="e">
        <f>D46/D45*100</f>
        <v>#DIV/0!</v>
      </c>
      <c r="F46" s="1">
        <f aca="true" t="shared" si="6" ref="F46:F74">D46/B46*100</f>
        <v>0</v>
      </c>
      <c r="G46" s="1">
        <f t="shared" si="4"/>
        <v>0</v>
      </c>
      <c r="H46" s="44">
        <f aca="true" t="shared" si="7" ref="H46:H74">B46-D46</f>
        <v>815.3</v>
      </c>
      <c r="I46" s="44">
        <f t="shared" si="5"/>
        <v>10529.7</v>
      </c>
    </row>
    <row r="47" spans="1:9" ht="18">
      <c r="A47" s="23" t="s">
        <v>2</v>
      </c>
      <c r="B47" s="42">
        <v>0</v>
      </c>
      <c r="C47" s="43">
        <v>1.4</v>
      </c>
      <c r="D47" s="44"/>
      <c r="E47" s="1" t="e">
        <f>D47/D45*100</f>
        <v>#DIV/0!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 t="e">
        <f>D48/D45*100</f>
        <v>#DIV/0!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 t="e">
        <f>D49/D45*100</f>
        <v>#DIV/0!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29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</v>
      </c>
      <c r="E50" s="1" t="e">
        <f>D50/D45*100</f>
        <v>#DIV/0!</v>
      </c>
      <c r="F50" s="1">
        <f t="shared" si="6"/>
        <v>0</v>
      </c>
      <c r="G50" s="1">
        <f t="shared" si="4"/>
        <v>0</v>
      </c>
      <c r="H50" s="44">
        <f t="shared" si="7"/>
        <v>14.099999999999994</v>
      </c>
      <c r="I50" s="44">
        <f t="shared" si="5"/>
        <v>318.3999999999993</v>
      </c>
    </row>
    <row r="51" spans="1:9" ht="18.75" thickBot="1">
      <c r="A51" s="22" t="s">
        <v>4</v>
      </c>
      <c r="B51" s="45">
        <v>1933.7</v>
      </c>
      <c r="C51" s="46">
        <v>23558.7</v>
      </c>
      <c r="D51" s="47"/>
      <c r="E51" s="3">
        <f>D51/D150*100</f>
        <v>0</v>
      </c>
      <c r="F51" s="3">
        <f>D51/B51*100</f>
        <v>0</v>
      </c>
      <c r="G51" s="3">
        <f t="shared" si="4"/>
        <v>0</v>
      </c>
      <c r="H51" s="47">
        <f>B51-D51</f>
        <v>1933.7</v>
      </c>
      <c r="I51" s="47">
        <f t="shared" si="5"/>
        <v>23558.7</v>
      </c>
    </row>
    <row r="52" spans="1:9" ht="18">
      <c r="A52" s="23" t="s">
        <v>3</v>
      </c>
      <c r="B52" s="42">
        <v>1194</v>
      </c>
      <c r="C52" s="43">
        <v>16189.8</v>
      </c>
      <c r="D52" s="44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44">
        <f t="shared" si="7"/>
        <v>1194</v>
      </c>
      <c r="I52" s="44">
        <f t="shared" si="5"/>
        <v>16189.8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 t="e">
        <f>D53/D51*100</f>
        <v>#DIV/0!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 t="e">
        <f>D56/D51*100</f>
        <v>#DIV/0!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29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0</v>
      </c>
      <c r="E57" s="1" t="e">
        <f>D57/D51*100</f>
        <v>#DIV/0!</v>
      </c>
      <c r="F57" s="1">
        <f t="shared" si="6"/>
        <v>0</v>
      </c>
      <c r="G57" s="1">
        <f t="shared" si="4"/>
        <v>0</v>
      </c>
      <c r="H57" s="44">
        <f>B57-D57</f>
        <v>512.3</v>
      </c>
      <c r="I57" s="44">
        <f>C57-D57</f>
        <v>4978.300000000002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/>
      <c r="E59" s="3">
        <f>D59/D150*100</f>
        <v>0</v>
      </c>
      <c r="F59" s="3">
        <f>D59/B59*100</f>
        <v>0</v>
      </c>
      <c r="G59" s="3">
        <f t="shared" si="4"/>
        <v>0</v>
      </c>
      <c r="H59" s="47">
        <f>B59-D59</f>
        <v>316.9</v>
      </c>
      <c r="I59" s="47">
        <f t="shared" si="5"/>
        <v>7844.6</v>
      </c>
    </row>
    <row r="60" spans="1:9" ht="18">
      <c r="A60" s="23" t="s">
        <v>3</v>
      </c>
      <c r="B60" s="42">
        <v>235.1</v>
      </c>
      <c r="C60" s="43">
        <v>2900.3</v>
      </c>
      <c r="D60" s="44"/>
      <c r="E60" s="1" t="e">
        <f>D60/D59*100</f>
        <v>#DIV/0!</v>
      </c>
      <c r="F60" s="1">
        <f t="shared" si="6"/>
        <v>0</v>
      </c>
      <c r="G60" s="1">
        <f t="shared" si="4"/>
        <v>0</v>
      </c>
      <c r="H60" s="44">
        <f t="shared" si="7"/>
        <v>235.1</v>
      </c>
      <c r="I60" s="44">
        <f t="shared" si="5"/>
        <v>2900.3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 t="e">
        <f>D61/D59*100</f>
        <v>#DIV/0!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 t="e">
        <f>D62/D59*100</f>
        <v>#DIV/0!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 t="e">
        <f>D63/D59*100</f>
        <v>#DIV/0!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29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 t="e">
        <f>D64/D59*100</f>
        <v>#DIV/0!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/>
      <c r="E90" s="3">
        <f>D90/D150*100</f>
        <v>0</v>
      </c>
      <c r="F90" s="3">
        <f aca="true" t="shared" si="10" ref="F90:F96">D90/B90*100</f>
        <v>0</v>
      </c>
      <c r="G90" s="3">
        <f t="shared" si="8"/>
        <v>0</v>
      </c>
      <c r="H90" s="47">
        <f aca="true" t="shared" si="11" ref="H90:H96">B90-D90</f>
        <v>13498.9</v>
      </c>
      <c r="I90" s="47">
        <f t="shared" si="9"/>
        <v>157960</v>
      </c>
    </row>
    <row r="91" spans="1:9" ht="18">
      <c r="A91" s="23" t="s">
        <v>3</v>
      </c>
      <c r="B91" s="42">
        <v>12428.6</v>
      </c>
      <c r="C91" s="43">
        <v>148246.2</v>
      </c>
      <c r="D91" s="44"/>
      <c r="E91" s="1" t="e">
        <f>D91/D90*100</f>
        <v>#DIV/0!</v>
      </c>
      <c r="F91" s="1">
        <f t="shared" si="10"/>
        <v>0</v>
      </c>
      <c r="G91" s="1">
        <f t="shared" si="8"/>
        <v>0</v>
      </c>
      <c r="H91" s="44">
        <f t="shared" si="11"/>
        <v>12428.6</v>
      </c>
      <c r="I91" s="44">
        <f t="shared" si="9"/>
        <v>148246.2</v>
      </c>
    </row>
    <row r="92" spans="1:9" ht="18">
      <c r="A92" s="23" t="s">
        <v>27</v>
      </c>
      <c r="B92" s="42">
        <v>405.9</v>
      </c>
      <c r="C92" s="43">
        <v>2620.6</v>
      </c>
      <c r="D92" s="44"/>
      <c r="E92" s="1" t="e">
        <f>D92/D90*100</f>
        <v>#DIV/0!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 t="e">
        <f>D93/D90*100</f>
        <v>#DIV/0!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664.3999999999993</v>
      </c>
      <c r="C94" s="43">
        <f>C90-C91-C92-C93</f>
        <v>7093.199999999988</v>
      </c>
      <c r="D94" s="43">
        <f>D90-D91-D92-D93</f>
        <v>0</v>
      </c>
      <c r="E94" s="1" t="e">
        <f>D94/D90*100</f>
        <v>#DIV/0!</v>
      </c>
      <c r="F94" s="1">
        <f t="shared" si="10"/>
        <v>0</v>
      </c>
      <c r="G94" s="1">
        <f>D94/C94*100</f>
        <v>0</v>
      </c>
      <c r="H94" s="44">
        <f t="shared" si="11"/>
        <v>664.3999999999993</v>
      </c>
      <c r="I94" s="44">
        <f>C94-D94</f>
        <v>7093.199999999988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89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/>
      <c r="E102" s="19">
        <f>D102/D150*100</f>
        <v>0</v>
      </c>
      <c r="F102" s="19">
        <f>D102/B102*100</f>
        <v>0</v>
      </c>
      <c r="G102" s="19">
        <f aca="true" t="shared" si="12" ref="G102:G148">D102/C102*100</f>
        <v>0</v>
      </c>
      <c r="H102" s="79">
        <f aca="true" t="shared" si="13" ref="H102:H107">B102-D102</f>
        <v>1148</v>
      </c>
      <c r="I102" s="79">
        <f aca="true" t="shared" si="14" ref="I102:I148">C102-D102</f>
        <v>12999.2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 t="e">
        <f>D103/D102*100</f>
        <v>#DIV/0!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52</v>
      </c>
      <c r="B104" s="74">
        <v>989.2</v>
      </c>
      <c r="C104" s="44">
        <v>10720.8</v>
      </c>
      <c r="D104" s="44"/>
      <c r="E104" s="1" t="e">
        <f>D104/D102*100</f>
        <v>#DIV/0!</v>
      </c>
      <c r="F104" s="1">
        <f aca="true" t="shared" si="15" ref="F104:F148">D104/B104*100</f>
        <v>0</v>
      </c>
      <c r="G104" s="1">
        <f t="shared" si="12"/>
        <v>0</v>
      </c>
      <c r="H104" s="44">
        <f t="shared" si="13"/>
        <v>989.2</v>
      </c>
      <c r="I104" s="44">
        <f t="shared" si="14"/>
        <v>10720.8</v>
      </c>
    </row>
    <row r="105" spans="1:9" ht="54.75" hidden="1" thickBot="1">
      <c r="A105" s="86" t="s">
        <v>85</v>
      </c>
      <c r="B105" s="88"/>
      <c r="C105" s="88"/>
      <c r="D105" s="88"/>
      <c r="E105" s="84" t="e">
        <f>D105/D102*100</f>
        <v>#DIV/0!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</v>
      </c>
      <c r="E106" s="84" t="e">
        <f>D106/D102*100</f>
        <v>#DIV/0!</v>
      </c>
      <c r="F106" s="84">
        <f t="shared" si="15"/>
        <v>0</v>
      </c>
      <c r="G106" s="84">
        <f t="shared" si="12"/>
        <v>0</v>
      </c>
      <c r="H106" s="124">
        <f>B106-D106</f>
        <v>158.79999999999995</v>
      </c>
      <c r="I106" s="124">
        <f t="shared" si="14"/>
        <v>2019.300000000001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819</v>
      </c>
      <c r="E107" s="82">
        <f>D107/D150*100</f>
        <v>100</v>
      </c>
      <c r="F107" s="82">
        <f>D107/B107*100</f>
        <v>2.9090211623297746</v>
      </c>
      <c r="G107" s="82">
        <f t="shared" si="12"/>
        <v>0.1541152439546461</v>
      </c>
      <c r="H107" s="81">
        <f t="shared" si="13"/>
        <v>27334.799999999996</v>
      </c>
      <c r="I107" s="81">
        <f t="shared" si="14"/>
        <v>530601.5</v>
      </c>
    </row>
    <row r="108" spans="1:9" ht="37.5">
      <c r="A108" s="28" t="s">
        <v>56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27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84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60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41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47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86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105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104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91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63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98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106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58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59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90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27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26</v>
      </c>
      <c r="B138" s="73">
        <v>121.1</v>
      </c>
      <c r="C138" s="53">
        <v>1397.4</v>
      </c>
      <c r="D138" s="76"/>
      <c r="E138" s="17">
        <f>D138/D107*100</f>
        <v>0</v>
      </c>
      <c r="F138" s="6">
        <f t="shared" si="15"/>
        <v>0</v>
      </c>
      <c r="G138" s="6">
        <f t="shared" si="12"/>
        <v>0</v>
      </c>
      <c r="H138" s="61">
        <f t="shared" si="16"/>
        <v>121.1</v>
      </c>
      <c r="I138" s="61">
        <f t="shared" si="14"/>
        <v>1397.4</v>
      </c>
    </row>
    <row r="139" spans="1:9" s="32" customFormat="1" ht="18">
      <c r="A139" s="33" t="s">
        <v>47</v>
      </c>
      <c r="B139" s="74">
        <v>86</v>
      </c>
      <c r="C139" s="44">
        <v>1063.5</v>
      </c>
      <c r="D139" s="75"/>
      <c r="E139" s="1" t="e">
        <f>D139/D138*100</f>
        <v>#DIV/0!</v>
      </c>
      <c r="F139" s="1">
        <f aca="true" t="shared" si="17" ref="F139:F147">D139/B139*100</f>
        <v>0</v>
      </c>
      <c r="G139" s="1">
        <f t="shared" si="12"/>
        <v>0</v>
      </c>
      <c r="H139" s="44">
        <f t="shared" si="16"/>
        <v>86</v>
      </c>
      <c r="I139" s="44">
        <f t="shared" si="14"/>
        <v>1063.5</v>
      </c>
    </row>
    <row r="140" spans="1:9" s="32" customFormat="1" ht="18">
      <c r="A140" s="23" t="s">
        <v>27</v>
      </c>
      <c r="B140" s="74">
        <v>7.9</v>
      </c>
      <c r="C140" s="44">
        <v>37.5</v>
      </c>
      <c r="D140" s="75"/>
      <c r="E140" s="1" t="e">
        <f>D140/D138*100</f>
        <v>#DIV/0!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95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5500.8</v>
      </c>
      <c r="C143" s="53">
        <v>67967</v>
      </c>
      <c r="D143" s="76"/>
      <c r="E143" s="17">
        <f>D143/D107*100</f>
        <v>0</v>
      </c>
      <c r="F143" s="99">
        <f t="shared" si="17"/>
        <v>0</v>
      </c>
      <c r="G143" s="6">
        <f t="shared" si="12"/>
        <v>0</v>
      </c>
      <c r="H143" s="61">
        <f t="shared" si="16"/>
        <v>5500.8</v>
      </c>
      <c r="I143" s="61">
        <f t="shared" si="14"/>
        <v>67967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83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54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94</v>
      </c>
      <c r="B148" s="73">
        <v>2457.1</v>
      </c>
      <c r="C148" s="53">
        <v>29485.2</v>
      </c>
      <c r="D148" s="76">
        <f>819</f>
        <v>819</v>
      </c>
      <c r="E148" s="17">
        <f>D148/D107*100</f>
        <v>100</v>
      </c>
      <c r="F148" s="6">
        <f t="shared" si="15"/>
        <v>33.331976720524196</v>
      </c>
      <c r="G148" s="6">
        <f t="shared" si="12"/>
        <v>2.7776647267103494</v>
      </c>
      <c r="H148" s="61">
        <f t="shared" si="16"/>
        <v>1638.1</v>
      </c>
      <c r="I148" s="61">
        <f t="shared" si="14"/>
        <v>28666.2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819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152203.79999999996</v>
      </c>
      <c r="C150" s="47">
        <f>C6+C18+C33+C43+C51+C59+C69+C72+C77+C79+C87+C90+C95+C102+C107+C100+C84+C98+C45</f>
        <v>1839265.9999999998</v>
      </c>
      <c r="D150" s="47">
        <f>D6+D18+D33+D43+D51+D59+D69+D72+D77+D79+D87+D90+D95+D102+D107+D100+D84+D98+D45</f>
        <v>819</v>
      </c>
      <c r="E150" s="31">
        <v>100</v>
      </c>
      <c r="F150" s="3">
        <f>D150/B150*100</f>
        <v>0.5380943182758908</v>
      </c>
      <c r="G150" s="3">
        <f aca="true" t="shared" si="18" ref="G150:G156">D150/C150*100</f>
        <v>0.0445286326175768</v>
      </c>
      <c r="H150" s="47">
        <f aca="true" t="shared" si="19" ref="H150:H156">B150-D150</f>
        <v>151384.79999999996</v>
      </c>
      <c r="I150" s="47">
        <f aca="true" t="shared" si="20" ref="I150:I156">C150-D150</f>
        <v>1838446.9999999998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81734.1</v>
      </c>
      <c r="C151" s="60">
        <f>C8+C20+C34+C52+C60+C91+C115+C119+C46+C139+C131+C103</f>
        <v>975308.4000000001</v>
      </c>
      <c r="D151" s="60">
        <f>D8+D20+D34+D52+D60+D91+D115+D119+D46+D139+D131+D103</f>
        <v>0</v>
      </c>
      <c r="E151" s="6">
        <f>D151/D150*100</f>
        <v>0</v>
      </c>
      <c r="F151" s="6">
        <f aca="true" t="shared" si="21" ref="F151:F156">D151/B151*100</f>
        <v>0</v>
      </c>
      <c r="G151" s="6">
        <f t="shared" si="18"/>
        <v>0</v>
      </c>
      <c r="H151" s="61">
        <f t="shared" si="19"/>
        <v>81734.1</v>
      </c>
      <c r="I151" s="72">
        <f t="shared" si="20"/>
        <v>975308.4000000001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26463.400000000005</v>
      </c>
      <c r="C152" s="61">
        <f>C11+C23+C36+C55+C62+C92+C49+C140+C109+C112+C96+C137</f>
        <v>139899.50000000003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26463.400000000005</v>
      </c>
      <c r="I152" s="72">
        <f t="shared" si="20"/>
        <v>139899.50000000003</v>
      </c>
      <c r="K152" s="39"/>
      <c r="L152" s="90"/>
    </row>
    <row r="153" spans="1:12" ht="18.75">
      <c r="A153" s="18" t="s">
        <v>1</v>
      </c>
      <c r="B153" s="60">
        <f>B22+B10+B54+B48+B61+B35+B123</f>
        <v>2634.2</v>
      </c>
      <c r="C153" s="60">
        <f>C22+C10+C54+C48+C61+C35+C123</f>
        <v>33071.4</v>
      </c>
      <c r="D153" s="60">
        <f>D22+D10+D54+D48+D61+D35+D123</f>
        <v>0</v>
      </c>
      <c r="E153" s="6">
        <f>D153/D150*100</f>
        <v>0</v>
      </c>
      <c r="F153" s="6">
        <f t="shared" si="21"/>
        <v>0</v>
      </c>
      <c r="G153" s="6">
        <f t="shared" si="18"/>
        <v>0</v>
      </c>
      <c r="H153" s="61">
        <f t="shared" si="19"/>
        <v>2634.2</v>
      </c>
      <c r="I153" s="72">
        <f t="shared" si="20"/>
        <v>33071.4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2538.6</v>
      </c>
      <c r="C154" s="60">
        <f>C12+C24+C104+C63+C38+C93+C129+C56</f>
        <v>31203.3</v>
      </c>
      <c r="D154" s="60">
        <f>D12+D24+D104+D63+D38+D93+D129+D56</f>
        <v>0</v>
      </c>
      <c r="E154" s="6">
        <f>D154/D150*100</f>
        <v>0</v>
      </c>
      <c r="F154" s="6">
        <f t="shared" si="21"/>
        <v>0</v>
      </c>
      <c r="G154" s="6">
        <f t="shared" si="18"/>
        <v>0</v>
      </c>
      <c r="H154" s="61">
        <f t="shared" si="19"/>
        <v>2538.6</v>
      </c>
      <c r="I154" s="72">
        <f t="shared" si="20"/>
        <v>31203.3</v>
      </c>
      <c r="K154" s="39"/>
      <c r="L154" s="90"/>
    </row>
    <row r="155" spans="1:12" ht="18.75">
      <c r="A155" s="18" t="s">
        <v>2</v>
      </c>
      <c r="B155" s="60">
        <f>B9+B21+B47+B53+B122</f>
        <v>2496.1</v>
      </c>
      <c r="C155" s="60">
        <f>C9+C21+C47+C53+C122</f>
        <v>22419.600000000002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2496.1</v>
      </c>
      <c r="I155" s="72">
        <f t="shared" si="20"/>
        <v>22419.600000000002</v>
      </c>
      <c r="K155" s="39"/>
      <c r="L155" s="40"/>
    </row>
    <row r="156" spans="1:12" ht="19.5" thickBot="1">
      <c r="A156" s="126" t="s">
        <v>29</v>
      </c>
      <c r="B156" s="78">
        <f>B150-B151-B152-B153-B154-B155</f>
        <v>36337.39999999995</v>
      </c>
      <c r="C156" s="78">
        <f>C150-C151-C152-C153-C154-C155</f>
        <v>637363.7999999996</v>
      </c>
      <c r="D156" s="78">
        <f>D150-D151-D152-D153-D154-D155</f>
        <v>819</v>
      </c>
      <c r="E156" s="36">
        <f>D156/D150*100</f>
        <v>100</v>
      </c>
      <c r="F156" s="36">
        <f t="shared" si="21"/>
        <v>2.253876171657854</v>
      </c>
      <c r="G156" s="36">
        <f t="shared" si="18"/>
        <v>0.12849804146391755</v>
      </c>
      <c r="H156" s="127">
        <f t="shared" si="19"/>
        <v>35518.39999999995</v>
      </c>
      <c r="I156" s="127">
        <f t="shared" si="20"/>
        <v>636544.7999999996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1839265.9999999998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819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1839265.9999999998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819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2017-01-11T10:15:52Z</dcterms:modified>
  <cp:category/>
  <cp:version/>
  <cp:contentType/>
  <cp:contentStatus/>
</cp:coreProperties>
</file>